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3\lõplikud\"/>
    </mc:Choice>
  </mc:AlternateContent>
  <xr:revisionPtr revIDLastSave="0" documentId="13_ncr:1_{2719D77B-333A-42E8-8A80-B712BA05D23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1" l="1"/>
  <c r="M34" i="1"/>
  <c r="M36" i="1"/>
  <c r="M33" i="1" l="1"/>
  <c r="M32" i="1" s="1"/>
  <c r="M21" i="1"/>
  <c r="M20" i="1"/>
  <c r="M17" i="1"/>
  <c r="M16" i="1"/>
  <c r="M15" i="1"/>
  <c r="M14" i="1" l="1"/>
  <c r="M19" i="1"/>
  <c r="M18" i="1" s="1"/>
  <c r="L18" i="1"/>
  <c r="K18" i="1"/>
  <c r="J18" i="1"/>
  <c r="I18" i="1"/>
  <c r="H18" i="1"/>
  <c r="G18" i="1"/>
  <c r="L14" i="1"/>
  <c r="K14" i="1"/>
  <c r="J14" i="1"/>
  <c r="I14" i="1"/>
  <c r="H14" i="1"/>
  <c r="G14" i="1"/>
  <c r="F18" i="1"/>
  <c r="F14" i="1"/>
  <c r="L13" i="1" l="1"/>
  <c r="H13" i="1"/>
  <c r="K13" i="1"/>
  <c r="I13" i="1"/>
  <c r="M13" i="1"/>
  <c r="M22" i="1" s="1"/>
  <c r="J13" i="1"/>
  <c r="G13" i="1"/>
  <c r="F13" i="1"/>
  <c r="F22" i="1" l="1"/>
  <c r="F23" i="1" s="1"/>
  <c r="G22" i="1"/>
  <c r="G23" i="1" s="1"/>
  <c r="L22" i="1"/>
  <c r="L23" i="1" s="1"/>
  <c r="K22" i="1"/>
  <c r="K23" i="1" s="1"/>
  <c r="J22" i="1"/>
  <c r="J23" i="1" s="1"/>
  <c r="I22" i="1"/>
  <c r="I23" i="1" s="1"/>
  <c r="H22" i="1"/>
  <c r="L36" i="1"/>
  <c r="L33" i="1"/>
  <c r="K36" i="1"/>
  <c r="K33" i="1"/>
  <c r="J36" i="1"/>
  <c r="J33" i="1"/>
  <c r="I36" i="1"/>
  <c r="I33" i="1"/>
  <c r="H36" i="1"/>
  <c r="H33" i="1"/>
  <c r="G36" i="1"/>
  <c r="G33" i="1"/>
  <c r="J32" i="1" l="1"/>
  <c r="M23" i="1"/>
  <c r="F24" i="1" s="1"/>
  <c r="H23" i="1"/>
  <c r="H32" i="1"/>
  <c r="I32" i="1"/>
  <c r="K32" i="1"/>
  <c r="G32" i="1"/>
  <c r="L32" i="1"/>
  <c r="L12" i="1"/>
  <c r="K12" i="1"/>
  <c r="J12" i="1"/>
  <c r="I12" i="1"/>
  <c r="H12" i="1"/>
  <c r="G12" i="1"/>
  <c r="F12" i="1"/>
  <c r="F36" i="1"/>
  <c r="F33" i="1"/>
  <c r="M12" i="1" l="1"/>
  <c r="F32" i="1"/>
</calcChain>
</file>

<file path=xl/sharedStrings.xml><?xml version="1.0" encoding="utf-8"?>
<sst xmlns="http://schemas.openxmlformats.org/spreadsheetml/2006/main" count="85" uniqueCount="70">
  <si>
    <t>Rea nr</t>
  </si>
  <si>
    <t>1.1</t>
  </si>
  <si>
    <t>2.1</t>
  </si>
  <si>
    <t>2.2</t>
  </si>
  <si>
    <t>5</t>
  </si>
  <si>
    <t>Aasta</t>
  </si>
  <si>
    <t>Finantsallikate jaotus</t>
  </si>
  <si>
    <t>3.2</t>
  </si>
  <si>
    <t>Summa</t>
  </si>
  <si>
    <t>6</t>
  </si>
  <si>
    <t>7</t>
  </si>
  <si>
    <t>Projekti tegevused ja kindlaksmääratud kulukohad</t>
  </si>
  <si>
    <t>1.1.1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</si>
  <si>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</si>
  <si>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</si>
  <si>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</si>
  <si>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</si>
  <si>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Abikõlblik kulu² (EUR)</t>
  </si>
  <si>
    <t>Abikõlblik kulu</t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</si>
  <si>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</si>
  <si>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</si>
  <si>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</si>
  <si>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</si>
  <si>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</si>
  <si>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</si>
  <si>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</si>
  <si>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</si>
  <si>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</si>
  <si>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</si>
  <si>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</si>
  <si>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</si>
  <si>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</si>
  <si>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</si>
  <si>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</si>
  <si>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</si>
  <si>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Eelarve kokku (2023-2029)</t>
  </si>
  <si>
    <t>ERF tüüpi kulude osakaal tegevuste kogumaksumusest (%)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</si>
  <si>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</si>
  <si>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</si>
  <si>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</si>
  <si>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</si>
  <si>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</si>
  <si>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</si>
  <si>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Toetatava tegevuse abikõlblikkuse periood:  01.01.2023−31.10.2029</t>
  </si>
  <si>
    <t>Elluviija: Integratsiooni Sihtasutus</t>
  </si>
  <si>
    <t>2023-2029</t>
  </si>
  <si>
    <t xml:space="preserve">kinnitatud kultuuriministri käskkirjaga </t>
  </si>
  <si>
    <t>Tööjõulähetusprogrammi pakkumine keeleõppe eesmärgil</t>
  </si>
  <si>
    <t>Praktikaprogrammi pakkumine avalikus sektoris eri keele- ja kultuuritaustaga tudengitele, sealhulgas infopäevade ja koolituste korraldamine tudengitele avaliku sektori tutvustamiseks ja praktikaootuste kujundamiseks</t>
  </si>
  <si>
    <t>Õppereiside korraldamine Eesti piires ning teistesse Euroopa Liidu riikidesse, et tutvuda parimate tööturu meetmetega, mis suurendavad eri keele- ja kultuuritaustaga inimeste konkurentsivõimet tööturul</t>
  </si>
  <si>
    <t>Projekti nimi: Toetav tegevus 3.3 - Eri keele- ja kultuuritaustaga inimeste ning tagasipöördujate tööturul konkurentsivõimet toetavad tegevused</t>
  </si>
  <si>
    <t>Toetav tegevus 3.3 - Eri keele- ja kultuuritaustaga inimeste ning tagasipöördujate tööturul konkurentsivõimet toetavad tegevused</t>
  </si>
  <si>
    <t>3</t>
  </si>
  <si>
    <t>1.1.2</t>
  </si>
  <si>
    <t>1.1.2.1</t>
  </si>
  <si>
    <t>1.1.2.2</t>
  </si>
  <si>
    <t>1.1.2.3</t>
  </si>
  <si>
    <t>1.2</t>
  </si>
  <si>
    <t>Eri keele- ja kultuuritaustaga inimeste, uussisserändajate ning tagasipöördujate konkurentsivõime tööturul toimetulekuks on paranenud.</t>
  </si>
  <si>
    <t>Tööjõulähetus-programmis on olnud 1200 osalejat</t>
  </si>
  <si>
    <t>Praktikal on olnud 350 osalejat</t>
  </si>
  <si>
    <t>Õppereisid on läbi viidud</t>
  </si>
  <si>
    <t>Elluviija töötajate töötasu (TAT juhtimiskulu)</t>
  </si>
  <si>
    <t>Ekspertide töötasu</t>
  </si>
  <si>
    <t>Personali lähetus-, koolitus- ja tervisekontrolli kulud</t>
  </si>
  <si>
    <t>⁴ Lisada, kui projektis on partnerid. Lisada ridu vastavalt partnerite arvule ja veerge vastavalt aastale.</t>
  </si>
  <si>
    <t>Tegevuse nr TAT-is</t>
  </si>
  <si>
    <t>3.3.4.1</t>
  </si>
  <si>
    <t>3.3.4.2</t>
  </si>
  <si>
    <t>3.3.4.3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</si>
</sst>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  <numFmt numFmtId="167" formatCode="#,##0.0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name val="Arial"/>
      <family val="2"/>
    </font>
    <font>
      <sz val="9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99">
    <xf numFmtId="0" fontId="0" fillId="0" borderId="0" xfId="0"/>
    <xf numFmtId="0" fontId="3" fillId="0" borderId="0" xfId="0" applyFont="1"/>
    <xf numFmtId="0" fontId="4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3" fontId="7" fillId="2" borderId="2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7" xfId="0" applyFont="1" applyBorder="1" applyAlignment="1">
      <alignment horizontal="center"/>
    </xf>
    <xf numFmtId="0" fontId="16" fillId="0" borderId="0" xfId="0" applyFont="1" applyAlignment="1">
      <alignment horizontal="center"/>
    </xf>
    <xf numFmtId="3" fontId="4" fillId="3" borderId="10" xfId="0" applyNumberFormat="1" applyFont="1" applyFill="1" applyBorder="1" applyAlignment="1">
      <alignment horizontal="right" vertical="center"/>
    </xf>
    <xf numFmtId="3" fontId="3" fillId="3" borderId="0" xfId="0" applyNumberFormat="1" applyFont="1" applyFill="1"/>
    <xf numFmtId="0" fontId="3" fillId="3" borderId="0" xfId="0" applyFont="1" applyFill="1"/>
    <xf numFmtId="0" fontId="3" fillId="3" borderId="8" xfId="0" applyFont="1" applyFill="1" applyBorder="1"/>
    <xf numFmtId="3" fontId="3" fillId="3" borderId="10" xfId="0" applyNumberFormat="1" applyFont="1" applyFill="1" applyBorder="1"/>
    <xf numFmtId="3" fontId="3" fillId="3" borderId="11" xfId="0" applyNumberFormat="1" applyFont="1" applyFill="1" applyBorder="1"/>
    <xf numFmtId="3" fontId="3" fillId="3" borderId="12" xfId="0" applyNumberFormat="1" applyFont="1" applyFill="1" applyBorder="1"/>
    <xf numFmtId="0" fontId="3" fillId="3" borderId="12" xfId="0" applyFont="1" applyFill="1" applyBorder="1"/>
    <xf numFmtId="0" fontId="3" fillId="3" borderId="7" xfId="0" applyFont="1" applyFill="1" applyBorder="1"/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6" fillId="0" borderId="2" xfId="0" applyNumberFormat="1" applyFont="1" applyBorder="1" applyAlignment="1">
      <alignment horizontal="right" vertical="center"/>
    </xf>
    <xf numFmtId="4" fontId="4" fillId="0" borderId="1" xfId="0" applyNumberFormat="1" applyFont="1" applyBorder="1"/>
    <xf numFmtId="2" fontId="0" fillId="0" borderId="0" xfId="0" applyNumberFormat="1"/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13" fillId="0" borderId="1" xfId="5" applyNumberFormat="1" applyFont="1" applyBorder="1" applyAlignment="1">
      <alignment wrapText="1"/>
    </xf>
    <xf numFmtId="2" fontId="3" fillId="0" borderId="0" xfId="0" applyNumberFormat="1" applyFont="1"/>
    <xf numFmtId="4" fontId="7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7" fontId="3" fillId="0" borderId="0" xfId="0" applyNumberFormat="1" applyFont="1"/>
    <xf numFmtId="0" fontId="3" fillId="0" borderId="13" xfId="0" applyFont="1" applyBorder="1" applyAlignment="1">
      <alignment horizontal="left" vertical="top" wrapText="1"/>
    </xf>
    <xf numFmtId="3" fontId="3" fillId="0" borderId="5" xfId="0" applyNumberFormat="1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vertical="top"/>
    </xf>
    <xf numFmtId="3" fontId="3" fillId="0" borderId="5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textRotation="90" wrapText="1"/>
    </xf>
    <xf numFmtId="0" fontId="17" fillId="0" borderId="9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18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"/>
  <sheetViews>
    <sheetView tabSelected="1" topLeftCell="A7" zoomScaleNormal="100" workbookViewId="0">
      <selection activeCell="E17" sqref="E17"/>
    </sheetView>
  </sheetViews>
  <sheetFormatPr defaultColWidth="9.33203125" defaultRowHeight="13.2" x14ac:dyDescent="0.25"/>
  <cols>
    <col min="1" max="1" width="14.6640625" style="1" customWidth="1"/>
    <col min="2" max="2" width="13.6640625" style="7" customWidth="1"/>
    <col min="3" max="3" width="9.33203125" style="7" customWidth="1"/>
    <col min="4" max="4" width="7.33203125" style="1" customWidth="1"/>
    <col min="5" max="5" width="46.33203125" style="7" customWidth="1"/>
    <col min="6" max="6" width="15.44140625" style="17" customWidth="1"/>
    <col min="7" max="7" width="13.5546875" style="29" customWidth="1"/>
    <col min="8" max="8" width="14.88671875" style="29" customWidth="1"/>
    <col min="9" max="9" width="13.88671875" style="1" customWidth="1"/>
    <col min="10" max="10" width="13.5546875" style="1" customWidth="1"/>
    <col min="11" max="11" width="14.44140625" style="1" customWidth="1"/>
    <col min="12" max="12" width="12" style="1" customWidth="1"/>
    <col min="13" max="13" width="16.33203125" style="1" customWidth="1"/>
    <col min="14" max="14" width="10.33203125" style="1" bestFit="1" customWidth="1"/>
    <col min="15" max="15" width="19.5546875" customWidth="1"/>
    <col min="16" max="16" width="10.33203125" bestFit="1" customWidth="1"/>
    <col min="17" max="17" width="17.33203125" customWidth="1"/>
    <col min="18" max="18" width="10.33203125" bestFit="1" customWidth="1"/>
    <col min="19" max="19" width="9.33203125" style="1" bestFit="1" customWidth="1"/>
    <col min="20" max="20" width="9.44140625" style="1" bestFit="1" customWidth="1"/>
    <col min="21" max="22" width="9.33203125" style="1" bestFit="1" customWidth="1"/>
    <col min="23" max="16384" width="9.33203125" style="1"/>
  </cols>
  <sheetData>
    <row r="1" spans="1:24" ht="94.5" customHeight="1" x14ac:dyDescent="0.25"/>
    <row r="2" spans="1:24" ht="13.8" x14ac:dyDescent="0.3">
      <c r="A2" s="2" t="s">
        <v>20</v>
      </c>
      <c r="G2" s="29" t="s">
        <v>46</v>
      </c>
      <c r="X2" s="31"/>
    </row>
    <row r="3" spans="1:24" x14ac:dyDescent="0.25">
      <c r="X3" s="28"/>
    </row>
    <row r="4" spans="1:24" x14ac:dyDescent="0.25">
      <c r="A4" s="1" t="s">
        <v>43</v>
      </c>
      <c r="D4" s="17"/>
      <c r="E4" s="17"/>
      <c r="X4" s="34"/>
    </row>
    <row r="5" spans="1:24" x14ac:dyDescent="0.25">
      <c r="A5" s="1" t="s">
        <v>44</v>
      </c>
      <c r="D5" s="2"/>
      <c r="X5" s="34"/>
    </row>
    <row r="6" spans="1:24" x14ac:dyDescent="0.25">
      <c r="A6" s="1" t="s">
        <v>50</v>
      </c>
      <c r="D6" s="2"/>
      <c r="X6" s="34"/>
    </row>
    <row r="8" spans="1:24" x14ac:dyDescent="0.25">
      <c r="A8" s="2" t="s">
        <v>14</v>
      </c>
      <c r="B8" s="16"/>
      <c r="C8" s="16"/>
      <c r="D8" s="2"/>
    </row>
    <row r="9" spans="1:24" s="2" customFormat="1" x14ac:dyDescent="0.25">
      <c r="B9" s="16"/>
      <c r="C9" s="16"/>
      <c r="D9" s="18"/>
      <c r="E9" s="23" t="s">
        <v>5</v>
      </c>
      <c r="F9" s="46">
        <v>2023</v>
      </c>
      <c r="G9" s="46">
        <v>2024</v>
      </c>
      <c r="H9" s="46">
        <v>2025</v>
      </c>
      <c r="I9" s="46">
        <v>2026</v>
      </c>
      <c r="J9" s="46">
        <v>2027</v>
      </c>
      <c r="K9" s="46">
        <v>2028</v>
      </c>
      <c r="L9" s="46">
        <v>2029</v>
      </c>
      <c r="M9" s="33" t="s">
        <v>45</v>
      </c>
      <c r="O9"/>
      <c r="P9"/>
      <c r="Q9"/>
      <c r="R9"/>
    </row>
    <row r="10" spans="1:24" s="19" customFormat="1" ht="26.4" x14ac:dyDescent="0.25">
      <c r="A10" s="35" t="s">
        <v>26</v>
      </c>
      <c r="B10" s="14" t="s">
        <v>27</v>
      </c>
      <c r="C10" s="14" t="s">
        <v>66</v>
      </c>
      <c r="D10" s="15" t="s">
        <v>0</v>
      </c>
      <c r="E10" s="14" t="s">
        <v>11</v>
      </c>
      <c r="F10" s="32" t="s">
        <v>17</v>
      </c>
      <c r="G10" s="32" t="s">
        <v>17</v>
      </c>
      <c r="H10" s="32" t="s">
        <v>17</v>
      </c>
      <c r="I10" s="32" t="s">
        <v>17</v>
      </c>
      <c r="J10" s="32" t="s">
        <v>17</v>
      </c>
      <c r="K10" s="32" t="s">
        <v>17</v>
      </c>
      <c r="L10" s="32" t="s">
        <v>17</v>
      </c>
      <c r="M10" s="14" t="s">
        <v>18</v>
      </c>
      <c r="O10"/>
      <c r="P10"/>
      <c r="Q10"/>
      <c r="R10"/>
    </row>
    <row r="11" spans="1:24" s="50" customFormat="1" ht="12" customHeight="1" x14ac:dyDescent="0.25">
      <c r="A11" s="60"/>
      <c r="B11" s="47"/>
      <c r="C11" s="47"/>
      <c r="D11" s="48">
        <v>1</v>
      </c>
      <c r="E11" s="48">
        <v>2</v>
      </c>
      <c r="F11" s="48">
        <v>3</v>
      </c>
      <c r="G11" s="48">
        <v>4</v>
      </c>
      <c r="H11" s="48">
        <v>5</v>
      </c>
      <c r="I11" s="48">
        <v>6</v>
      </c>
      <c r="J11" s="48">
        <v>7</v>
      </c>
      <c r="K11" s="48">
        <v>8</v>
      </c>
      <c r="L11" s="48">
        <v>9</v>
      </c>
      <c r="M11" s="49">
        <v>10</v>
      </c>
      <c r="O11"/>
      <c r="P11"/>
      <c r="Q11"/>
      <c r="R11"/>
    </row>
    <row r="12" spans="1:24" s="2" customFormat="1" ht="39.75" customHeight="1" x14ac:dyDescent="0.25">
      <c r="A12" s="86" t="s">
        <v>58</v>
      </c>
      <c r="B12" s="93"/>
      <c r="C12" s="89"/>
      <c r="D12" s="10" t="s">
        <v>29</v>
      </c>
      <c r="E12" s="11" t="s">
        <v>51</v>
      </c>
      <c r="F12" s="62">
        <f t="shared" ref="F12:M12" si="0">F13+F22</f>
        <v>204877.18</v>
      </c>
      <c r="G12" s="62">
        <f t="shared" si="0"/>
        <v>1042846.8239999999</v>
      </c>
      <c r="H12" s="62">
        <f t="shared" si="0"/>
        <v>1030659.524</v>
      </c>
      <c r="I12" s="62">
        <f t="shared" si="0"/>
        <v>1030659.524</v>
      </c>
      <c r="J12" s="62">
        <f t="shared" si="0"/>
        <v>1058479.524</v>
      </c>
      <c r="K12" s="62">
        <f t="shared" si="0"/>
        <v>1030659.524</v>
      </c>
      <c r="L12" s="62">
        <f t="shared" si="0"/>
        <v>381817.90120000002</v>
      </c>
      <c r="M12" s="63">
        <f t="shared" si="0"/>
        <v>5780000.0011999998</v>
      </c>
      <c r="O12"/>
      <c r="P12"/>
      <c r="Q12"/>
      <c r="R12"/>
    </row>
    <row r="13" spans="1:24" s="2" customFormat="1" ht="17.7" customHeight="1" x14ac:dyDescent="0.25">
      <c r="A13" s="87"/>
      <c r="B13" s="93"/>
      <c r="C13" s="90"/>
      <c r="D13" s="10" t="s">
        <v>1</v>
      </c>
      <c r="E13" s="11" t="s">
        <v>23</v>
      </c>
      <c r="F13" s="62">
        <f>F14+F18</f>
        <v>191474</v>
      </c>
      <c r="G13" s="62">
        <f t="shared" ref="G13:M13" si="1">G14+G18</f>
        <v>974623.2</v>
      </c>
      <c r="H13" s="62">
        <f t="shared" si="1"/>
        <v>963233.2</v>
      </c>
      <c r="I13" s="62">
        <f t="shared" si="1"/>
        <v>963233.2</v>
      </c>
      <c r="J13" s="62">
        <f t="shared" si="1"/>
        <v>989233.2</v>
      </c>
      <c r="K13" s="62">
        <f t="shared" si="1"/>
        <v>963233.2</v>
      </c>
      <c r="L13" s="62">
        <f t="shared" si="1"/>
        <v>356839.16000000003</v>
      </c>
      <c r="M13" s="63">
        <f t="shared" si="1"/>
        <v>5401869.1600000001</v>
      </c>
      <c r="O13"/>
      <c r="P13"/>
      <c r="Q13"/>
      <c r="R13"/>
    </row>
    <row r="14" spans="1:24" s="2" customFormat="1" x14ac:dyDescent="0.25">
      <c r="A14" s="87"/>
      <c r="B14" s="14"/>
      <c r="C14" s="14"/>
      <c r="D14" s="82" t="s">
        <v>12</v>
      </c>
      <c r="E14" s="79" t="s">
        <v>25</v>
      </c>
      <c r="F14" s="64">
        <f>F15+F16+F17</f>
        <v>161000</v>
      </c>
      <c r="G14" s="64">
        <f t="shared" ref="G14:M14" si="2">G15+G16+G17</f>
        <v>932400</v>
      </c>
      <c r="H14" s="64">
        <f t="shared" si="2"/>
        <v>925400</v>
      </c>
      <c r="I14" s="64">
        <f t="shared" si="2"/>
        <v>925400</v>
      </c>
      <c r="J14" s="64">
        <f t="shared" si="2"/>
        <v>951400</v>
      </c>
      <c r="K14" s="64">
        <f t="shared" si="2"/>
        <v>925400</v>
      </c>
      <c r="L14" s="64">
        <f t="shared" si="2"/>
        <v>319006</v>
      </c>
      <c r="M14" s="65">
        <f t="shared" si="2"/>
        <v>5140006</v>
      </c>
      <c r="O14"/>
      <c r="P14"/>
      <c r="Q14"/>
      <c r="R14"/>
    </row>
    <row r="15" spans="1:24" s="2" customFormat="1" ht="52.8" x14ac:dyDescent="0.25">
      <c r="A15" s="87"/>
      <c r="B15" s="94" t="s">
        <v>59</v>
      </c>
      <c r="C15" s="82" t="s">
        <v>67</v>
      </c>
      <c r="D15" s="82" t="s">
        <v>30</v>
      </c>
      <c r="E15" s="83" t="s">
        <v>47</v>
      </c>
      <c r="F15" s="64">
        <v>114000</v>
      </c>
      <c r="G15" s="64">
        <v>862400</v>
      </c>
      <c r="H15" s="64">
        <v>891400</v>
      </c>
      <c r="I15" s="64">
        <v>891400</v>
      </c>
      <c r="J15" s="64">
        <v>891400</v>
      </c>
      <c r="K15" s="64">
        <v>891400</v>
      </c>
      <c r="L15" s="64">
        <v>300006</v>
      </c>
      <c r="M15" s="65">
        <f t="shared" ref="M15:M17" si="3">SUM(F15:L15)</f>
        <v>4842006</v>
      </c>
      <c r="O15"/>
      <c r="P15"/>
      <c r="Q15"/>
      <c r="R15"/>
    </row>
    <row r="16" spans="1:24" s="2" customFormat="1" ht="66" x14ac:dyDescent="0.25">
      <c r="A16" s="87"/>
      <c r="B16" s="84" t="s">
        <v>60</v>
      </c>
      <c r="C16" s="82" t="s">
        <v>68</v>
      </c>
      <c r="D16" s="82" t="s">
        <v>31</v>
      </c>
      <c r="E16" s="80" t="s">
        <v>48</v>
      </c>
      <c r="F16" s="64">
        <v>28000</v>
      </c>
      <c r="G16" s="64">
        <v>45000</v>
      </c>
      <c r="H16" s="64">
        <v>30000</v>
      </c>
      <c r="I16" s="64">
        <v>30000</v>
      </c>
      <c r="J16" s="64">
        <v>30000</v>
      </c>
      <c r="K16" s="64">
        <v>30000</v>
      </c>
      <c r="L16" s="64">
        <v>15000</v>
      </c>
      <c r="M16" s="65">
        <f t="shared" si="3"/>
        <v>208000</v>
      </c>
      <c r="O16"/>
      <c r="P16"/>
      <c r="Q16"/>
      <c r="R16"/>
    </row>
    <row r="17" spans="1:21" s="2" customFormat="1" ht="52.8" x14ac:dyDescent="0.25">
      <c r="A17" s="87"/>
      <c r="B17" s="84" t="s">
        <v>61</v>
      </c>
      <c r="C17" s="82" t="s">
        <v>69</v>
      </c>
      <c r="D17" s="82" t="s">
        <v>32</v>
      </c>
      <c r="E17" s="80" t="s">
        <v>49</v>
      </c>
      <c r="F17" s="64">
        <v>19000</v>
      </c>
      <c r="G17" s="64">
        <v>25000</v>
      </c>
      <c r="H17" s="64">
        <v>4000</v>
      </c>
      <c r="I17" s="64">
        <v>4000</v>
      </c>
      <c r="J17" s="64">
        <v>30000</v>
      </c>
      <c r="K17" s="64">
        <v>4000</v>
      </c>
      <c r="L17" s="64">
        <v>4000</v>
      </c>
      <c r="M17" s="65">
        <f t="shared" si="3"/>
        <v>90000</v>
      </c>
      <c r="O17"/>
      <c r="P17"/>
      <c r="Q17"/>
      <c r="R17"/>
    </row>
    <row r="18" spans="1:21" ht="25.5" customHeight="1" x14ac:dyDescent="0.25">
      <c r="A18" s="87"/>
      <c r="B18" s="85" t="s">
        <v>28</v>
      </c>
      <c r="C18" s="96"/>
      <c r="D18" s="82" t="s">
        <v>53</v>
      </c>
      <c r="E18" s="7" t="s">
        <v>24</v>
      </c>
      <c r="F18" s="64">
        <f>F19+F20+F21</f>
        <v>30474</v>
      </c>
      <c r="G18" s="64">
        <f t="shared" ref="G18:L18" si="4">G19+G20+G21</f>
        <v>42223.199999999997</v>
      </c>
      <c r="H18" s="64">
        <f t="shared" si="4"/>
        <v>37833.199999999997</v>
      </c>
      <c r="I18" s="64">
        <f t="shared" si="4"/>
        <v>37833.199999999997</v>
      </c>
      <c r="J18" s="64">
        <f t="shared" si="4"/>
        <v>37833.199999999997</v>
      </c>
      <c r="K18" s="64">
        <f t="shared" si="4"/>
        <v>37833.199999999997</v>
      </c>
      <c r="L18" s="64">
        <f t="shared" si="4"/>
        <v>37833.160000000003</v>
      </c>
      <c r="M18" s="65">
        <f>M19+M20+M21</f>
        <v>261863.16</v>
      </c>
    </row>
    <row r="19" spans="1:21" ht="13.2" customHeight="1" x14ac:dyDescent="0.25">
      <c r="A19" s="87"/>
      <c r="B19" s="85"/>
      <c r="C19" s="97"/>
      <c r="D19" s="82" t="s">
        <v>54</v>
      </c>
      <c r="E19" s="81" t="s">
        <v>62</v>
      </c>
      <c r="F19" s="64">
        <v>27964</v>
      </c>
      <c r="G19" s="64">
        <v>35323.199999999997</v>
      </c>
      <c r="H19" s="64">
        <v>35323.199999999997</v>
      </c>
      <c r="I19" s="64">
        <v>35323.199999999997</v>
      </c>
      <c r="J19" s="64">
        <v>35323.199999999997</v>
      </c>
      <c r="K19" s="64">
        <v>35323.199999999997</v>
      </c>
      <c r="L19" s="64">
        <v>35323.160000000003</v>
      </c>
      <c r="M19" s="65">
        <f>SUM(F19:L19)</f>
        <v>239903.16</v>
      </c>
    </row>
    <row r="20" spans="1:21" ht="13.2" customHeight="1" x14ac:dyDescent="0.25">
      <c r="A20" s="87"/>
      <c r="B20" s="85"/>
      <c r="C20" s="97"/>
      <c r="D20" s="82" t="s">
        <v>55</v>
      </c>
      <c r="E20" s="81" t="s">
        <v>63</v>
      </c>
      <c r="F20" s="64">
        <v>610</v>
      </c>
      <c r="G20" s="64">
        <v>5000</v>
      </c>
      <c r="H20" s="64">
        <v>610</v>
      </c>
      <c r="I20" s="64">
        <v>610</v>
      </c>
      <c r="J20" s="64">
        <v>610</v>
      </c>
      <c r="K20" s="64">
        <v>610</v>
      </c>
      <c r="L20" s="64">
        <v>610</v>
      </c>
      <c r="M20" s="65">
        <f>SUM(F20:L20)</f>
        <v>8660</v>
      </c>
    </row>
    <row r="21" spans="1:21" ht="13.2" customHeight="1" x14ac:dyDescent="0.25">
      <c r="A21" s="87"/>
      <c r="B21" s="85"/>
      <c r="C21" s="97"/>
      <c r="D21" s="82" t="s">
        <v>56</v>
      </c>
      <c r="E21" s="81" t="s">
        <v>64</v>
      </c>
      <c r="F21" s="64">
        <v>1900</v>
      </c>
      <c r="G21" s="64">
        <v>1900</v>
      </c>
      <c r="H21" s="64">
        <v>1900</v>
      </c>
      <c r="I21" s="64">
        <v>1900</v>
      </c>
      <c r="J21" s="64">
        <v>1900</v>
      </c>
      <c r="K21" s="64">
        <v>1900</v>
      </c>
      <c r="L21" s="64">
        <v>1900</v>
      </c>
      <c r="M21" s="65">
        <f>SUM(F21:L21)</f>
        <v>13300</v>
      </c>
    </row>
    <row r="22" spans="1:21" ht="15.6" x14ac:dyDescent="0.25">
      <c r="A22" s="87"/>
      <c r="B22" s="85"/>
      <c r="C22" s="98"/>
      <c r="D22" s="10" t="s">
        <v>57</v>
      </c>
      <c r="E22" s="9" t="s">
        <v>34</v>
      </c>
      <c r="F22" s="66">
        <f>F13*0.07</f>
        <v>13403.180000000002</v>
      </c>
      <c r="G22" s="66">
        <f t="shared" ref="G22:L22" si="5">G13*0.07</f>
        <v>68223.623999999996</v>
      </c>
      <c r="H22" s="66">
        <f t="shared" si="5"/>
        <v>67426.324000000008</v>
      </c>
      <c r="I22" s="66">
        <f t="shared" si="5"/>
        <v>67426.324000000008</v>
      </c>
      <c r="J22" s="66">
        <f t="shared" si="5"/>
        <v>69246.324000000008</v>
      </c>
      <c r="K22" s="66">
        <f t="shared" si="5"/>
        <v>67426.324000000008</v>
      </c>
      <c r="L22" s="66">
        <f t="shared" si="5"/>
        <v>24978.741200000004</v>
      </c>
      <c r="M22" s="67">
        <f>M13*0.07</f>
        <v>378130.84120000002</v>
      </c>
      <c r="N22" s="2"/>
    </row>
    <row r="23" spans="1:21" s="2" customFormat="1" ht="18.75" customHeight="1" x14ac:dyDescent="0.25">
      <c r="A23" s="87"/>
      <c r="B23" s="95"/>
      <c r="C23" s="91"/>
      <c r="D23" s="10" t="s">
        <v>52</v>
      </c>
      <c r="E23" s="11" t="s">
        <v>19</v>
      </c>
      <c r="F23" s="68">
        <f>F13+F22</f>
        <v>204877.18</v>
      </c>
      <c r="G23" s="68">
        <f t="shared" ref="G23:M23" si="6">G13+G22</f>
        <v>1042846.8239999999</v>
      </c>
      <c r="H23" s="68">
        <f t="shared" si="6"/>
        <v>1030659.524</v>
      </c>
      <c r="I23" s="68">
        <f t="shared" si="6"/>
        <v>1030659.524</v>
      </c>
      <c r="J23" s="68">
        <f t="shared" si="6"/>
        <v>1058479.524</v>
      </c>
      <c r="K23" s="68">
        <f t="shared" si="6"/>
        <v>1030659.524</v>
      </c>
      <c r="L23" s="68">
        <f t="shared" si="6"/>
        <v>381817.90120000002</v>
      </c>
      <c r="M23" s="61">
        <f t="shared" si="6"/>
        <v>5780000.0011999998</v>
      </c>
      <c r="O23"/>
      <c r="P23"/>
      <c r="Q23"/>
      <c r="R23"/>
    </row>
    <row r="24" spans="1:21" ht="12.75" customHeight="1" x14ac:dyDescent="0.25">
      <c r="A24" s="88"/>
      <c r="B24" s="95"/>
      <c r="C24" s="92"/>
      <c r="D24" s="10" t="s">
        <v>4</v>
      </c>
      <c r="E24" s="11" t="s">
        <v>35</v>
      </c>
      <c r="F24" s="63">
        <f>M23</f>
        <v>5780000.0011999998</v>
      </c>
      <c r="G24" s="51"/>
      <c r="H24" s="52"/>
      <c r="I24" s="53"/>
      <c r="J24" s="53"/>
      <c r="K24" s="53"/>
      <c r="L24" s="54"/>
    </row>
    <row r="25" spans="1:21" x14ac:dyDescent="0.25">
      <c r="D25" s="37" t="s">
        <v>9</v>
      </c>
      <c r="E25" s="38" t="s">
        <v>13</v>
      </c>
      <c r="F25" s="39">
        <v>0</v>
      </c>
      <c r="G25" s="55"/>
      <c r="H25" s="52"/>
      <c r="I25" s="53"/>
      <c r="J25" s="53"/>
      <c r="K25" s="53"/>
      <c r="L25" s="54"/>
    </row>
    <row r="26" spans="1:21" ht="26.4" x14ac:dyDescent="0.25">
      <c r="D26" s="37" t="s">
        <v>10</v>
      </c>
      <c r="E26" s="38" t="s">
        <v>36</v>
      </c>
      <c r="F26" s="39">
        <v>0</v>
      </c>
      <c r="G26" s="56"/>
      <c r="H26" s="57"/>
      <c r="I26" s="58"/>
      <c r="J26" s="58"/>
      <c r="K26" s="58"/>
      <c r="L26" s="59"/>
    </row>
    <row r="27" spans="1:21" x14ac:dyDescent="0.25">
      <c r="D27" s="43"/>
      <c r="E27" s="44"/>
      <c r="F27" s="45"/>
    </row>
    <row r="28" spans="1:21" x14ac:dyDescent="0.25">
      <c r="D28" s="43"/>
      <c r="E28" s="44"/>
      <c r="F28" s="76"/>
      <c r="G28" s="76"/>
      <c r="H28" s="76"/>
      <c r="I28" s="76"/>
      <c r="J28" s="76"/>
      <c r="K28" s="76"/>
      <c r="L28" s="76"/>
    </row>
    <row r="29" spans="1:21" x14ac:dyDescent="0.25">
      <c r="D29" s="12" t="s">
        <v>15</v>
      </c>
      <c r="E29" s="16"/>
      <c r="G29" s="17"/>
      <c r="H29" s="17"/>
      <c r="I29" s="17"/>
      <c r="J29" s="17"/>
      <c r="K29" s="17"/>
      <c r="L29" s="17"/>
      <c r="M29" s="17"/>
      <c r="N29" s="17"/>
      <c r="S29" s="17"/>
      <c r="T29" s="17"/>
      <c r="U29" s="17"/>
    </row>
    <row r="30" spans="1:21" x14ac:dyDescent="0.25">
      <c r="E30" s="21" t="s">
        <v>5</v>
      </c>
      <c r="F30" s="36">
        <v>2023</v>
      </c>
      <c r="G30" s="36">
        <v>2024</v>
      </c>
      <c r="H30" s="36">
        <v>2025</v>
      </c>
      <c r="I30" s="36">
        <v>2026</v>
      </c>
      <c r="J30" s="36">
        <v>2027</v>
      </c>
      <c r="K30" s="36">
        <v>2028</v>
      </c>
      <c r="L30" s="36">
        <v>2029</v>
      </c>
      <c r="M30" s="46" t="s">
        <v>45</v>
      </c>
      <c r="N30" s="41"/>
    </row>
    <row r="31" spans="1:21" s="7" customFormat="1" x14ac:dyDescent="0.25">
      <c r="D31" s="30"/>
      <c r="E31" s="22" t="s">
        <v>6</v>
      </c>
      <c r="F31" s="23" t="s">
        <v>8</v>
      </c>
      <c r="G31" s="23" t="s">
        <v>8</v>
      </c>
      <c r="H31" s="23" t="s">
        <v>8</v>
      </c>
      <c r="I31" s="40" t="s">
        <v>8</v>
      </c>
      <c r="J31" s="40" t="s">
        <v>8</v>
      </c>
      <c r="K31" s="40" t="s">
        <v>8</v>
      </c>
      <c r="L31" s="40" t="s">
        <v>8</v>
      </c>
      <c r="M31" s="40" t="s">
        <v>8</v>
      </c>
      <c r="O31"/>
      <c r="P31"/>
      <c r="Q31"/>
      <c r="R31"/>
    </row>
    <row r="32" spans="1:21" s="2" customFormat="1" x14ac:dyDescent="0.25">
      <c r="B32" s="16"/>
      <c r="C32" s="16"/>
      <c r="D32" s="24">
        <v>1</v>
      </c>
      <c r="E32" s="13" t="s">
        <v>37</v>
      </c>
      <c r="F32" s="70">
        <f t="shared" ref="F32:L32" si="7">F33+F36</f>
        <v>204877.18</v>
      </c>
      <c r="G32" s="70">
        <f t="shared" si="7"/>
        <v>1042846.8239999998</v>
      </c>
      <c r="H32" s="72">
        <f t="shared" si="7"/>
        <v>1030659.5239999999</v>
      </c>
      <c r="I32" s="72">
        <f t="shared" si="7"/>
        <v>1030659.5239999999</v>
      </c>
      <c r="J32" s="72">
        <f t="shared" si="7"/>
        <v>1058479.5239999997</v>
      </c>
      <c r="K32" s="72">
        <f t="shared" si="7"/>
        <v>1030659.5239999999</v>
      </c>
      <c r="L32" s="72">
        <f t="shared" si="7"/>
        <v>381817.90120000002</v>
      </c>
      <c r="M32" s="72">
        <f t="shared" ref="M32" si="8">M33+M36</f>
        <v>5780000.0011999989</v>
      </c>
      <c r="O32"/>
      <c r="P32"/>
      <c r="Q32"/>
      <c r="R32"/>
    </row>
    <row r="33" spans="1:18" s="2" customFormat="1" x14ac:dyDescent="0.25">
      <c r="B33" s="16"/>
      <c r="C33" s="16"/>
      <c r="D33" s="24">
        <v>2</v>
      </c>
      <c r="E33" s="25" t="s">
        <v>38</v>
      </c>
      <c r="F33" s="70">
        <f t="shared" ref="F33:L33" si="9">F34+F35</f>
        <v>204877.18</v>
      </c>
      <c r="G33" s="73">
        <f t="shared" si="9"/>
        <v>1042846.8239999998</v>
      </c>
      <c r="H33" s="70">
        <f t="shared" si="9"/>
        <v>1030659.5239999999</v>
      </c>
      <c r="I33" s="70">
        <f t="shared" si="9"/>
        <v>1030659.5239999999</v>
      </c>
      <c r="J33" s="70">
        <f t="shared" si="9"/>
        <v>1058479.5239999997</v>
      </c>
      <c r="K33" s="70">
        <f t="shared" si="9"/>
        <v>1030659.5239999999</v>
      </c>
      <c r="L33" s="70">
        <f t="shared" si="9"/>
        <v>381817.90120000002</v>
      </c>
      <c r="M33" s="70">
        <f t="shared" ref="M33" si="10">M34+M35</f>
        <v>5780000.0011999989</v>
      </c>
      <c r="O33"/>
      <c r="P33"/>
      <c r="Q33"/>
      <c r="R33"/>
    </row>
    <row r="34" spans="1:18" ht="12.75" customHeight="1" x14ac:dyDescent="0.25">
      <c r="D34" s="4" t="s">
        <v>2</v>
      </c>
      <c r="E34" s="8" t="s">
        <v>39</v>
      </c>
      <c r="F34" s="71">
        <v>143414.03</v>
      </c>
      <c r="G34" s="74">
        <v>729992.77679999988</v>
      </c>
      <c r="H34" s="71">
        <v>721461.66679999989</v>
      </c>
      <c r="I34" s="71">
        <v>721461.66679999989</v>
      </c>
      <c r="J34" s="71">
        <v>740935.66679999989</v>
      </c>
      <c r="K34" s="71">
        <v>721461.66679999989</v>
      </c>
      <c r="L34" s="71">
        <v>267272.53084000002</v>
      </c>
      <c r="M34" s="71">
        <f>SUM(F34:L34)</f>
        <v>4046000.0048399991</v>
      </c>
    </row>
    <row r="35" spans="1:18" x14ac:dyDescent="0.25">
      <c r="D35" s="4" t="s">
        <v>3</v>
      </c>
      <c r="E35" s="5" t="s">
        <v>40</v>
      </c>
      <c r="F35" s="71">
        <v>61463.15</v>
      </c>
      <c r="G35" s="74">
        <v>312854.04719999997</v>
      </c>
      <c r="H35" s="71">
        <v>309197.85719999997</v>
      </c>
      <c r="I35" s="71">
        <v>309197.85719999997</v>
      </c>
      <c r="J35" s="71">
        <v>317543.85719999997</v>
      </c>
      <c r="K35" s="71">
        <v>309197.85719999997</v>
      </c>
      <c r="L35" s="71">
        <v>114545.37036</v>
      </c>
      <c r="M35" s="71">
        <f>SUM(F35:L35)</f>
        <v>1733999.99636</v>
      </c>
    </row>
    <row r="36" spans="1:18" s="2" customFormat="1" x14ac:dyDescent="0.25">
      <c r="B36" s="16"/>
      <c r="C36" s="16"/>
      <c r="D36" s="26">
        <v>3</v>
      </c>
      <c r="E36" s="27" t="s">
        <v>41</v>
      </c>
      <c r="F36" s="20">
        <f t="shared" ref="F36:M36" si="11">F37+F38</f>
        <v>0</v>
      </c>
      <c r="G36" s="42">
        <f t="shared" si="11"/>
        <v>0</v>
      </c>
      <c r="H36" s="20">
        <f t="shared" si="11"/>
        <v>0</v>
      </c>
      <c r="I36" s="20">
        <f t="shared" si="11"/>
        <v>0</v>
      </c>
      <c r="J36" s="20">
        <f t="shared" si="11"/>
        <v>0</v>
      </c>
      <c r="K36" s="20">
        <f t="shared" si="11"/>
        <v>0</v>
      </c>
      <c r="L36" s="20">
        <f t="shared" si="11"/>
        <v>0</v>
      </c>
      <c r="M36" s="20">
        <f t="shared" si="11"/>
        <v>0</v>
      </c>
      <c r="O36"/>
      <c r="P36"/>
      <c r="Q36"/>
      <c r="R36"/>
    </row>
    <row r="38" spans="1:18" hidden="1" x14ac:dyDescent="0.25">
      <c r="D38" s="6" t="s">
        <v>7</v>
      </c>
      <c r="E38" s="5" t="s">
        <v>42</v>
      </c>
      <c r="F38" s="3"/>
      <c r="G38" s="3"/>
      <c r="H38" s="3"/>
      <c r="I38" s="3"/>
      <c r="J38" s="3"/>
      <c r="K38" s="3"/>
      <c r="L38" s="3"/>
      <c r="M38" s="3"/>
    </row>
    <row r="40" spans="1:18" x14ac:dyDescent="0.25">
      <c r="F40" s="69"/>
      <c r="G40" s="69"/>
      <c r="H40" s="69"/>
      <c r="I40" s="69"/>
      <c r="J40" s="69"/>
      <c r="K40" s="69"/>
      <c r="L40" s="69"/>
      <c r="M40" s="75"/>
    </row>
    <row r="42" spans="1:18" x14ac:dyDescent="0.25">
      <c r="A42" s="1" t="s">
        <v>16</v>
      </c>
      <c r="B42" s="1"/>
      <c r="C42" s="1"/>
      <c r="E42" s="1"/>
      <c r="F42" s="1"/>
    </row>
    <row r="43" spans="1:18" x14ac:dyDescent="0.25">
      <c r="A43" s="1" t="s">
        <v>21</v>
      </c>
    </row>
    <row r="44" spans="1:18" x14ac:dyDescent="0.25">
      <c r="A44" s="1" t="s">
        <v>22</v>
      </c>
      <c r="G44" s="77"/>
      <c r="H44" s="78"/>
      <c r="I44" s="78"/>
      <c r="J44" s="78"/>
      <c r="K44" s="78"/>
      <c r="L44" s="78"/>
    </row>
    <row r="45" spans="1:18" x14ac:dyDescent="0.25">
      <c r="A45" s="1" t="s">
        <v>65</v>
      </c>
    </row>
    <row r="46" spans="1:18" ht="15.6" x14ac:dyDescent="0.25">
      <c r="A46" s="1" t="s">
        <v>33</v>
      </c>
      <c r="G46" s="78"/>
      <c r="H46" s="78"/>
      <c r="I46" s="78"/>
      <c r="J46" s="78"/>
      <c r="K46" s="78"/>
      <c r="L46" s="78"/>
    </row>
    <row r="47" spans="1:18" x14ac:dyDescent="0.25">
      <c r="G47" s="78"/>
      <c r="H47" s="78"/>
      <c r="I47" s="78"/>
      <c r="J47" s="78"/>
      <c r="K47" s="78"/>
      <c r="L47" s="78"/>
    </row>
  </sheetData>
  <mergeCells count="7">
    <mergeCell ref="B18:B22"/>
    <mergeCell ref="A12:A24"/>
    <mergeCell ref="B12:B13"/>
    <mergeCell ref="B23:B24"/>
    <mergeCell ref="C12:C13"/>
    <mergeCell ref="C23:C24"/>
    <mergeCell ref="C18:C2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14 D18" twoDigitTextYear="1"/>
    <ignoredError sqref="D23 D24:D26" numberStoredAsText="1"/>
    <ignoredError sqref="M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2023-06-05T12:47:48Z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